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<sst xmlns="http://schemas.openxmlformats.org/spreadsheetml/2006/main" count="106" uniqueCount="103">
  <si>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</si>
  <si>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</si>
  <si>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</si>
  <si>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</si>
  <si>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</si>
  <si>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</si>
  <si>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</si>
  <si>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</si>
  <si>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</si>
  <si>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</si>
  <si>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</si>
  <si>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</si>
  <si>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</si>
  <si>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</si>
  <si>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</si>
  <si>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</si>
  <si>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</si>
  <si>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</si>
  <si>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</si>
  <si>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</si>
  <si>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</si>
  <si>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</si>
  <si>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</si>
  <si>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</si>
  <si>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</si>
  <si>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</si>
  <si>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</si>
  <si>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</si>
  <si>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</si>
  <si>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</si>
  <si>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</si>
  <si>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</si>
  <si>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</si>
  <si>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</si>
  <si>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</si>
  <si>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</si>
  <si>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</si>
  <si>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</si>
  <si>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</si>
  <si>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</si>
  <si>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</si>
  <si>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</si>
  <si>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</si>
  <si>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</si>
  <si>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</si>
  <si>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</si>
  <si>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</si>
  <si>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</si>
  <si>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</si>
  <si>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</si>
  <si>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</si>
  <si>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</si>
  <si>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</si>
  <si>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</si>
  <si>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</si>
  <si>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</si>
  <si>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</si>
  <si>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</si>
  <si>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</si>
  <si>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</si>
  <si>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</si>
  <si>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Облаштування зони відпочинку - сквер "Водограй" 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</si>
  <si>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</si>
  <si>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</si>
  <si>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</si>
  <si>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</si>
  <si>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</si>
  <si>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</si>
  <si>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</si>
  <si>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</si>
  <si>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</si>
  <si>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</si>
  <si>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</si>
  <si>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</si>
  <si>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</si>
  <si>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</si>
  <si>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</si>
  <si>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</si>
  <si>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</si>
  <si>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</si>
  <si>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</si>
  <si>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</si>
  <si>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</si>
  <si>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</si>
  <si>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</si>
  <si>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</si>
  <si>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</si>
  <si>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</si>
  <si>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</si>
  <si>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</si>
  <si>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</si>
  <si>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</si>
  <si>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</si>
  <si>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</si>
  <si>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</si>
  <si>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</si>
  <si>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</si>
  <si>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</si>
  <si>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</si>
  <si>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</si>
  <si>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</si>
  <si>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</si>
  <si>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>Профінансовано станом на 11.06.2015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</si>
</sst>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" fontId="25" fillId="22" borderId="15" xfId="80" applyNumberFormat="1" applyFont="1" applyFill="1" applyBorder="1" applyAlignment="1">
      <alignment horizontal="center"/>
      <protection/>
    </xf>
    <xf numFmtId="4" fontId="25" fillId="22" borderId="16" xfId="80" applyNumberFormat="1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 wrapText="1"/>
      <protection/>
    </xf>
    <xf numFmtId="0" fontId="31" fillId="0" borderId="17" xfId="80" applyFont="1" applyBorder="1">
      <alignment/>
      <protection/>
    </xf>
    <xf numFmtId="0" fontId="31" fillId="0" borderId="17" xfId="81" applyFont="1" applyFill="1" applyBorder="1" applyAlignment="1">
      <alignment horizontal="left" vertical="top" wrapText="1"/>
      <protection/>
    </xf>
    <xf numFmtId="4" fontId="31" fillId="0" borderId="17" xfId="80" applyNumberFormat="1" applyFont="1" applyFill="1" applyBorder="1" applyAlignment="1">
      <alignment horizontal="center" vertical="center"/>
      <protection/>
    </xf>
    <xf numFmtId="4" fontId="31" fillId="0" borderId="17" xfId="81" applyNumberFormat="1" applyFont="1" applyFill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7" xfId="81" applyFont="1" applyFill="1" applyBorder="1" applyAlignment="1">
      <alignment horizontal="left" vertical="center" wrapText="1"/>
      <protection/>
    </xf>
    <xf numFmtId="0" fontId="30" fillId="0" borderId="17" xfId="80" applyFont="1" applyBorder="1" applyAlignment="1">
      <alignment horizontal="center"/>
      <protection/>
    </xf>
    <xf numFmtId="4" fontId="31" fillId="0" borderId="17" xfId="80" applyNumberFormat="1" applyFont="1" applyBorder="1" applyAlignment="1">
      <alignment horizontal="center"/>
      <protection/>
    </xf>
    <xf numFmtId="0" fontId="30" fillId="0" borderId="18" xfId="80" applyFont="1" applyBorder="1" applyAlignment="1">
      <alignment horizontal="center"/>
      <protection/>
    </xf>
    <xf numFmtId="0" fontId="17" fillId="0" borderId="19" xfId="80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 wrapText="1"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6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 applyAlignment="1">
      <alignment horizontal="left" wrapText="1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17" fillId="0" borderId="19" xfId="80" applyNumberFormat="1" applyFont="1" applyBorder="1" applyAlignment="1">
      <alignment horizontal="center" vertical="center"/>
      <protection/>
    </xf>
    <xf numFmtId="4" fontId="31" fillId="0" borderId="19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>
      <alignment/>
      <protection/>
    </xf>
    <xf numFmtId="0" fontId="31" fillId="0" borderId="17" xfId="80" applyFont="1" applyFill="1" applyBorder="1" applyAlignment="1">
      <alignment horizontal="left" vertical="center" wrapText="1"/>
      <protection/>
    </xf>
    <xf numFmtId="0" fontId="31" fillId="0" borderId="17" xfId="80" applyFont="1" applyFill="1" applyBorder="1" applyAlignment="1">
      <alignment horizontal="center"/>
      <protection/>
    </xf>
    <xf numFmtId="0" fontId="31" fillId="0" borderId="17" xfId="80" applyFont="1" applyFill="1" applyBorder="1" applyAlignment="1">
      <alignment horizontal="center" vertical="center"/>
      <protection/>
    </xf>
    <xf numFmtId="213" fontId="31" fillId="0" borderId="17" xfId="80" applyNumberFormat="1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0" fillId="0" borderId="18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9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6" xfId="81" applyNumberFormat="1" applyFont="1" applyFill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7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4" fontId="32" fillId="22" borderId="16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9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2" fillId="22" borderId="24" xfId="94" applyNumberFormat="1" applyFont="1" applyFill="1" applyBorder="1" applyAlignment="1">
      <alignment horizontal="center" vertical="center" wrapText="1"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6" xfId="80" applyFont="1" applyBorder="1" applyAlignment="1">
      <alignment horizontal="center" vertical="center" wrapText="1"/>
      <protection/>
    </xf>
    <xf numFmtId="0" fontId="25" fillId="0" borderId="17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9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27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55" zoomScaleNormal="55" workbookViewId="0" topLeftCell="A19">
      <selection activeCell="J19" sqref="J19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30"/>
    </row>
    <row r="2" spans="1:10" s="1" customFormat="1" ht="25.5" customHeight="1" thickBot="1">
      <c r="A2" s="135"/>
      <c r="B2" s="136"/>
      <c r="C2" s="136"/>
      <c r="D2" s="136"/>
      <c r="E2" s="136"/>
      <c r="F2" s="136"/>
      <c r="G2" s="136"/>
      <c r="H2" s="136"/>
      <c r="I2" s="136"/>
      <c r="J2" s="29"/>
    </row>
    <row r="3" spans="1:10" s="1" customFormat="1" ht="25.5" customHeight="1">
      <c r="A3" s="123" t="s">
        <v>1</v>
      </c>
      <c r="B3" s="126" t="s">
        <v>2</v>
      </c>
      <c r="C3" s="127" t="s">
        <v>3</v>
      </c>
      <c r="D3" s="128" t="s">
        <v>4</v>
      </c>
      <c r="E3" s="132" t="s">
        <v>5</v>
      </c>
      <c r="F3" s="132" t="s">
        <v>6</v>
      </c>
      <c r="G3" s="132" t="s">
        <v>7</v>
      </c>
      <c r="H3" s="132"/>
      <c r="I3" s="133"/>
      <c r="J3" s="121" t="s">
        <v>102</v>
      </c>
    </row>
    <row r="4" spans="1:10" s="1" customFormat="1" ht="20.25" customHeight="1">
      <c r="A4" s="124"/>
      <c r="B4" s="126"/>
      <c r="C4" s="127"/>
      <c r="D4" s="128"/>
      <c r="E4" s="132"/>
      <c r="F4" s="132"/>
      <c r="G4" s="132"/>
      <c r="H4" s="132"/>
      <c r="I4" s="133"/>
      <c r="J4" s="122"/>
    </row>
    <row r="5" spans="1:10" s="1" customFormat="1" ht="34.5" customHeight="1">
      <c r="A5" s="124"/>
      <c r="B5" s="2"/>
      <c r="C5" s="127"/>
      <c r="D5" s="3"/>
      <c r="E5" s="132"/>
      <c r="F5" s="132"/>
      <c r="G5" s="132" t="s">
        <v>8</v>
      </c>
      <c r="H5" s="132" t="s">
        <v>9</v>
      </c>
      <c r="I5" s="108" t="s">
        <v>10</v>
      </c>
      <c r="J5" s="122"/>
    </row>
    <row r="6" spans="1:10" ht="36.75" customHeight="1">
      <c r="A6" s="125"/>
      <c r="B6" s="2"/>
      <c r="C6" s="127"/>
      <c r="D6" s="3"/>
      <c r="E6" s="132"/>
      <c r="F6" s="132"/>
      <c r="G6" s="132"/>
      <c r="H6" s="132"/>
      <c r="I6" s="108" t="s">
        <v>11</v>
      </c>
      <c r="J6" s="122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9"/>
    </row>
    <row r="8" spans="1:10" ht="38.25" thickBot="1">
      <c r="A8" s="35" t="s">
        <v>12</v>
      </c>
      <c r="B8" s="36"/>
      <c r="C8" s="37" t="s">
        <v>63</v>
      </c>
      <c r="D8" s="38"/>
      <c r="E8" s="39">
        <f aca="true" t="shared" si="0" ref="E8:J8">SUM(E9:E10)</f>
        <v>229385.47</v>
      </c>
      <c r="F8" s="39">
        <f t="shared" si="0"/>
        <v>0</v>
      </c>
      <c r="G8" s="39">
        <f t="shared" si="0"/>
        <v>0</v>
      </c>
      <c r="H8" s="39">
        <f t="shared" si="0"/>
        <v>229385.47</v>
      </c>
      <c r="I8" s="40">
        <f t="shared" si="0"/>
        <v>229385.47</v>
      </c>
      <c r="J8" s="114">
        <f t="shared" si="0"/>
        <v>208369.1</v>
      </c>
    </row>
    <row r="9" spans="1:10" ht="56.25">
      <c r="A9" s="41" t="s">
        <v>14</v>
      </c>
      <c r="B9" s="42"/>
      <c r="C9" s="43" t="s">
        <v>24</v>
      </c>
      <c r="D9" s="44"/>
      <c r="E9" s="45">
        <v>208369.1</v>
      </c>
      <c r="F9" s="44"/>
      <c r="G9" s="45"/>
      <c r="H9" s="45">
        <v>208369.1</v>
      </c>
      <c r="I9" s="46">
        <v>208369.1</v>
      </c>
      <c r="J9" s="113">
        <v>208369.1</v>
      </c>
    </row>
    <row r="10" spans="1:10" ht="57" thickBot="1">
      <c r="A10" s="47" t="s">
        <v>16</v>
      </c>
      <c r="B10" s="48"/>
      <c r="C10" s="49" t="s">
        <v>28</v>
      </c>
      <c r="D10" s="50"/>
      <c r="E10" s="51">
        <f>F10+G10+H10</f>
        <v>21016.37</v>
      </c>
      <c r="F10" s="52"/>
      <c r="G10" s="53"/>
      <c r="H10" s="53">
        <v>21016.37</v>
      </c>
      <c r="I10" s="54">
        <v>21016.37</v>
      </c>
      <c r="J10" s="115">
        <v>0</v>
      </c>
    </row>
    <row r="11" spans="1:10" ht="19.5" thickBot="1">
      <c r="A11" s="35" t="s">
        <v>64</v>
      </c>
      <c r="B11" s="55"/>
      <c r="C11" s="56" t="s">
        <v>65</v>
      </c>
      <c r="D11" s="38"/>
      <c r="E11" s="39">
        <f aca="true" t="shared" si="1" ref="E11:J11">SUM(E12:E15)</f>
        <v>1768960.4300000002</v>
      </c>
      <c r="F11" s="39">
        <f t="shared" si="1"/>
        <v>1348350.87</v>
      </c>
      <c r="G11" s="39">
        <f t="shared" si="1"/>
        <v>0</v>
      </c>
      <c r="H11" s="39">
        <f t="shared" si="1"/>
        <v>420609.56</v>
      </c>
      <c r="I11" s="40">
        <f t="shared" si="1"/>
        <v>420609.56</v>
      </c>
      <c r="J11" s="114">
        <f t="shared" si="1"/>
        <v>40249.08</v>
      </c>
    </row>
    <row r="12" spans="1:10" ht="75">
      <c r="A12" s="41" t="s">
        <v>31</v>
      </c>
      <c r="B12" s="42"/>
      <c r="C12" s="57" t="s">
        <v>51</v>
      </c>
      <c r="D12" s="58"/>
      <c r="E12" s="59">
        <f>F12</f>
        <v>973819.06</v>
      </c>
      <c r="F12" s="59">
        <v>973819.06</v>
      </c>
      <c r="G12" s="58"/>
      <c r="H12" s="58"/>
      <c r="I12" s="60"/>
      <c r="J12" s="113">
        <v>0</v>
      </c>
    </row>
    <row r="13" spans="1:10" ht="37.5">
      <c r="A13" s="6" t="s">
        <v>33</v>
      </c>
      <c r="B13" s="7"/>
      <c r="C13" s="18" t="s">
        <v>53</v>
      </c>
      <c r="D13" s="5"/>
      <c r="E13" s="5">
        <v>100000</v>
      </c>
      <c r="F13" s="5">
        <v>100000</v>
      </c>
      <c r="G13" s="8"/>
      <c r="H13" s="8"/>
      <c r="I13" s="61"/>
      <c r="J13" s="110">
        <v>0</v>
      </c>
    </row>
    <row r="14" spans="1:10" ht="18.75">
      <c r="A14" s="6" t="s">
        <v>35</v>
      </c>
      <c r="B14" s="7"/>
      <c r="C14" s="18" t="s">
        <v>61</v>
      </c>
      <c r="D14" s="5"/>
      <c r="E14" s="5">
        <f>274531.81+H14</f>
        <v>470000</v>
      </c>
      <c r="F14" s="5">
        <v>274531.81</v>
      </c>
      <c r="G14" s="8"/>
      <c r="H14" s="8">
        <f>I14</f>
        <v>195468.19</v>
      </c>
      <c r="I14" s="62">
        <v>195468.19</v>
      </c>
      <c r="J14" s="110">
        <v>40249.08</v>
      </c>
    </row>
    <row r="15" spans="1:10" ht="38.25" thickBot="1">
      <c r="A15" s="6" t="s">
        <v>37</v>
      </c>
      <c r="B15" s="7"/>
      <c r="C15" s="10" t="s">
        <v>57</v>
      </c>
      <c r="D15" s="13"/>
      <c r="E15" s="14">
        <f>H15</f>
        <v>225141.37</v>
      </c>
      <c r="F15" s="14"/>
      <c r="G15" s="8"/>
      <c r="H15" s="8">
        <v>225141.37</v>
      </c>
      <c r="I15" s="63">
        <v>225141.37</v>
      </c>
      <c r="J15" s="116">
        <v>0</v>
      </c>
    </row>
    <row r="16" spans="1:10" ht="19.5" thickBot="1">
      <c r="A16" s="35" t="s">
        <v>66</v>
      </c>
      <c r="B16" s="64"/>
      <c r="C16" s="65" t="s">
        <v>67</v>
      </c>
      <c r="D16" s="66"/>
      <c r="E16" s="66">
        <f aca="true" t="shared" si="2" ref="E16:J16">SUM(E17:E27)</f>
        <v>5501654.1</v>
      </c>
      <c r="F16" s="66">
        <f t="shared" si="2"/>
        <v>4734286</v>
      </c>
      <c r="G16" s="66">
        <f t="shared" si="2"/>
        <v>0</v>
      </c>
      <c r="H16" s="66">
        <f t="shared" si="2"/>
        <v>767368.1</v>
      </c>
      <c r="I16" s="67">
        <f t="shared" si="2"/>
        <v>767368.1</v>
      </c>
      <c r="J16" s="114">
        <f t="shared" si="2"/>
        <v>2024203.22</v>
      </c>
    </row>
    <row r="17" spans="1:10" ht="37.5">
      <c r="A17" s="41" t="s">
        <v>43</v>
      </c>
      <c r="B17" s="42"/>
      <c r="C17" s="68" t="s">
        <v>17</v>
      </c>
      <c r="D17" s="44"/>
      <c r="E17" s="44">
        <f aca="true" t="shared" si="3" ref="E17:E25">F17</f>
        <v>184125</v>
      </c>
      <c r="F17" s="44">
        <v>184125</v>
      </c>
      <c r="G17" s="45"/>
      <c r="H17" s="45"/>
      <c r="I17" s="69"/>
      <c r="J17" s="113">
        <v>13441.5</v>
      </c>
    </row>
    <row r="18" spans="1:10" ht="75">
      <c r="A18" s="6" t="s">
        <v>45</v>
      </c>
      <c r="B18" s="7"/>
      <c r="C18" s="9" t="s">
        <v>18</v>
      </c>
      <c r="D18" s="5"/>
      <c r="E18" s="5">
        <f t="shared" si="3"/>
        <v>2985700</v>
      </c>
      <c r="F18" s="5">
        <v>2985700</v>
      </c>
      <c r="G18" s="8"/>
      <c r="H18" s="8"/>
      <c r="I18" s="70"/>
      <c r="J18" s="110">
        <f>545390+126250+77500+112859+11430+68632.1+403172+22383.9</f>
        <v>1367617</v>
      </c>
    </row>
    <row r="19" spans="1:10" ht="56.25">
      <c r="A19" s="6" t="s">
        <v>47</v>
      </c>
      <c r="B19" s="7"/>
      <c r="C19" s="10" t="s">
        <v>19</v>
      </c>
      <c r="D19" s="5"/>
      <c r="E19" s="5">
        <f t="shared" si="3"/>
        <v>88191</v>
      </c>
      <c r="F19" s="5">
        <v>88191</v>
      </c>
      <c r="G19" s="8"/>
      <c r="H19" s="8"/>
      <c r="I19" s="70"/>
      <c r="J19" s="110">
        <v>42731</v>
      </c>
    </row>
    <row r="20" spans="1:10" ht="21.75" customHeight="1">
      <c r="A20" s="6" t="s">
        <v>68</v>
      </c>
      <c r="B20" s="7"/>
      <c r="C20" s="10" t="s">
        <v>20</v>
      </c>
      <c r="D20" s="5"/>
      <c r="E20" s="5">
        <f t="shared" si="3"/>
        <v>234270</v>
      </c>
      <c r="F20" s="5">
        <v>234270</v>
      </c>
      <c r="G20" s="8"/>
      <c r="H20" s="8"/>
      <c r="I20" s="70"/>
      <c r="J20" s="110">
        <v>0</v>
      </c>
    </row>
    <row r="21" spans="1:10" ht="20.25" customHeight="1">
      <c r="A21" s="6" t="s">
        <v>69</v>
      </c>
      <c r="B21" s="7"/>
      <c r="C21" s="11" t="s">
        <v>21</v>
      </c>
      <c r="D21" s="5"/>
      <c r="E21" s="5">
        <f t="shared" si="3"/>
        <v>282000</v>
      </c>
      <c r="F21" s="5">
        <v>282000</v>
      </c>
      <c r="G21" s="8"/>
      <c r="H21" s="8"/>
      <c r="I21" s="70"/>
      <c r="J21" s="110">
        <v>167084.25</v>
      </c>
    </row>
    <row r="22" spans="1:10" ht="18.75">
      <c r="A22" s="6" t="s">
        <v>70</v>
      </c>
      <c r="B22" s="7"/>
      <c r="C22" s="10" t="s">
        <v>32</v>
      </c>
      <c r="D22" s="5"/>
      <c r="E22" s="5">
        <f t="shared" si="3"/>
        <v>250000</v>
      </c>
      <c r="F22" s="5">
        <v>250000</v>
      </c>
      <c r="G22" s="8"/>
      <c r="H22" s="8"/>
      <c r="I22" s="70"/>
      <c r="J22" s="110">
        <v>0</v>
      </c>
    </row>
    <row r="23" spans="1:10" ht="37.5">
      <c r="A23" s="6" t="s">
        <v>71</v>
      </c>
      <c r="B23" s="7"/>
      <c r="C23" s="16" t="s">
        <v>34</v>
      </c>
      <c r="D23" s="5"/>
      <c r="E23" s="5">
        <f t="shared" si="3"/>
        <v>600000</v>
      </c>
      <c r="F23" s="5">
        <v>600000</v>
      </c>
      <c r="G23" s="8"/>
      <c r="H23" s="8"/>
      <c r="I23" s="70"/>
      <c r="J23" s="110">
        <f>68592+32228</f>
        <v>100820</v>
      </c>
    </row>
    <row r="24" spans="1:10" ht="56.25">
      <c r="A24" s="6" t="s">
        <v>72</v>
      </c>
      <c r="B24" s="7"/>
      <c r="C24" s="11" t="s">
        <v>44</v>
      </c>
      <c r="D24" s="5"/>
      <c r="E24" s="5">
        <f t="shared" si="3"/>
        <v>40000</v>
      </c>
      <c r="F24" s="5">
        <v>40000</v>
      </c>
      <c r="G24" s="8"/>
      <c r="H24" s="8"/>
      <c r="I24" s="70"/>
      <c r="J24" s="110">
        <v>40000</v>
      </c>
    </row>
    <row r="25" spans="1:10" ht="37.5">
      <c r="A25" s="6" t="s">
        <v>73</v>
      </c>
      <c r="B25" s="7"/>
      <c r="C25" s="18" t="s">
        <v>46</v>
      </c>
      <c r="D25" s="5"/>
      <c r="E25" s="5">
        <f t="shared" si="3"/>
        <v>70000</v>
      </c>
      <c r="F25" s="5">
        <v>70000</v>
      </c>
      <c r="G25" s="8"/>
      <c r="H25" s="8"/>
      <c r="I25" s="70"/>
      <c r="J25" s="110">
        <v>0</v>
      </c>
    </row>
    <row r="26" spans="1:10" ht="37.5">
      <c r="A26" s="6" t="s">
        <v>74</v>
      </c>
      <c r="B26" s="7"/>
      <c r="C26" s="10" t="s">
        <v>40</v>
      </c>
      <c r="D26" s="13"/>
      <c r="E26" s="14">
        <f>F26+H26</f>
        <v>292509.47</v>
      </c>
      <c r="F26" s="15"/>
      <c r="G26" s="8"/>
      <c r="H26" s="8">
        <v>292509.47</v>
      </c>
      <c r="I26" s="71">
        <v>292509.47</v>
      </c>
      <c r="J26" s="112">
        <v>292509.47</v>
      </c>
    </row>
    <row r="27" spans="1:10" ht="38.25" thickBot="1">
      <c r="A27" s="72" t="s">
        <v>75</v>
      </c>
      <c r="B27" s="48"/>
      <c r="C27" s="73" t="s">
        <v>41</v>
      </c>
      <c r="D27" s="74"/>
      <c r="E27" s="51">
        <f>H27</f>
        <v>474858.63</v>
      </c>
      <c r="F27" s="52"/>
      <c r="G27" s="53"/>
      <c r="H27" s="53">
        <v>474858.63</v>
      </c>
      <c r="I27" s="75">
        <v>474858.63</v>
      </c>
      <c r="J27" s="117">
        <v>0</v>
      </c>
    </row>
    <row r="28" spans="1:10" ht="38.25" thickBot="1">
      <c r="A28" s="35" t="s">
        <v>76</v>
      </c>
      <c r="B28" s="36"/>
      <c r="C28" s="37" t="s">
        <v>13</v>
      </c>
      <c r="D28" s="76"/>
      <c r="E28" s="66">
        <f aca="true" t="shared" si="4" ref="E28:J28">SUM(E29:E37)</f>
        <v>7981268.63</v>
      </c>
      <c r="F28" s="66">
        <f t="shared" si="4"/>
        <v>0</v>
      </c>
      <c r="G28" s="66">
        <f t="shared" si="4"/>
        <v>999500</v>
      </c>
      <c r="H28" s="66">
        <f t="shared" si="4"/>
        <v>6981768.63</v>
      </c>
      <c r="I28" s="67">
        <f t="shared" si="4"/>
        <v>0</v>
      </c>
      <c r="J28" s="114">
        <f t="shared" si="4"/>
        <v>15410.58</v>
      </c>
    </row>
    <row r="29" spans="1:10" ht="37.5">
      <c r="A29" s="77" t="s">
        <v>50</v>
      </c>
      <c r="B29" s="78"/>
      <c r="C29" s="79" t="s">
        <v>15</v>
      </c>
      <c r="D29" s="80"/>
      <c r="E29" s="44">
        <v>54000</v>
      </c>
      <c r="F29" s="81"/>
      <c r="G29" s="82">
        <v>54000</v>
      </c>
      <c r="H29" s="83"/>
      <c r="I29" s="84"/>
      <c r="J29" s="118">
        <f>10259.58+5151</f>
        <v>15410.58</v>
      </c>
    </row>
    <row r="30" spans="1:10" ht="79.5" customHeight="1">
      <c r="A30" s="6" t="s">
        <v>52</v>
      </c>
      <c r="B30" s="7"/>
      <c r="C30" s="18" t="s">
        <v>77</v>
      </c>
      <c r="D30" s="5"/>
      <c r="E30" s="8">
        <f>SUM(F30:I30)</f>
        <v>600000</v>
      </c>
      <c r="F30" s="5"/>
      <c r="G30" s="8">
        <f>600000</f>
        <v>600000</v>
      </c>
      <c r="H30" s="8"/>
      <c r="I30" s="61"/>
      <c r="J30" s="110">
        <v>0</v>
      </c>
    </row>
    <row r="31" spans="1:10" ht="34.5" customHeight="1">
      <c r="A31" s="6" t="s">
        <v>54</v>
      </c>
      <c r="B31" s="7"/>
      <c r="C31" s="85" t="s">
        <v>22</v>
      </c>
      <c r="D31" s="5"/>
      <c r="E31" s="8">
        <f>SUM(F31:I31)</f>
        <v>250000</v>
      </c>
      <c r="F31" s="5"/>
      <c r="G31" s="8">
        <v>250000</v>
      </c>
      <c r="H31" s="8"/>
      <c r="I31" s="61"/>
      <c r="J31" s="110">
        <v>0</v>
      </c>
    </row>
    <row r="32" spans="1:10" ht="37.5">
      <c r="A32" s="6" t="s">
        <v>56</v>
      </c>
      <c r="B32" s="7"/>
      <c r="C32" s="85" t="s">
        <v>23</v>
      </c>
      <c r="D32" s="5"/>
      <c r="E32" s="8">
        <f>SUM(F32:I32)</f>
        <v>95500</v>
      </c>
      <c r="F32" s="5"/>
      <c r="G32" s="8">
        <v>95500</v>
      </c>
      <c r="H32" s="8"/>
      <c r="I32" s="61"/>
      <c r="J32" s="110">
        <v>0</v>
      </c>
    </row>
    <row r="33" spans="1:10" ht="37.5">
      <c r="A33" s="6" t="s">
        <v>58</v>
      </c>
      <c r="B33" s="7"/>
      <c r="C33" s="18" t="s">
        <v>25</v>
      </c>
      <c r="D33" s="13"/>
      <c r="E33" s="14">
        <f>H33</f>
        <v>495875</v>
      </c>
      <c r="F33" s="15"/>
      <c r="G33" s="8"/>
      <c r="H33" s="8">
        <f>495875+I33</f>
        <v>495875</v>
      </c>
      <c r="I33" s="71"/>
      <c r="J33" s="112">
        <v>0</v>
      </c>
    </row>
    <row r="34" spans="1:10" ht="39.75" customHeight="1">
      <c r="A34" s="6" t="s">
        <v>60</v>
      </c>
      <c r="B34" s="7"/>
      <c r="C34" s="18" t="s">
        <v>26</v>
      </c>
      <c r="D34" s="13"/>
      <c r="E34" s="14">
        <f>F34+G34+H34</f>
        <v>1720000</v>
      </c>
      <c r="F34" s="15"/>
      <c r="G34" s="8"/>
      <c r="H34" s="8">
        <v>1720000</v>
      </c>
      <c r="I34" s="71"/>
      <c r="J34" s="112">
        <v>0</v>
      </c>
    </row>
    <row r="35" spans="1:10" ht="37.5">
      <c r="A35" s="6" t="s">
        <v>78</v>
      </c>
      <c r="B35" s="7"/>
      <c r="C35" s="18" t="s">
        <v>27</v>
      </c>
      <c r="D35" s="13"/>
      <c r="E35" s="14">
        <f>F35+G35+H35</f>
        <v>1580000</v>
      </c>
      <c r="F35" s="15"/>
      <c r="G35" s="8"/>
      <c r="H35" s="8">
        <v>1580000</v>
      </c>
      <c r="I35" s="71"/>
      <c r="J35" s="112">
        <v>0</v>
      </c>
    </row>
    <row r="36" spans="1:10" ht="55.5" customHeight="1">
      <c r="A36" s="86" t="s">
        <v>79</v>
      </c>
      <c r="B36" s="7"/>
      <c r="C36" s="18" t="s">
        <v>28</v>
      </c>
      <c r="D36" s="5"/>
      <c r="E36" s="14">
        <f>F36+G36+H36</f>
        <v>2440893.63</v>
      </c>
      <c r="F36" s="15"/>
      <c r="G36" s="8"/>
      <c r="H36" s="8">
        <f>2661910-200000-21016.37</f>
        <v>2440893.63</v>
      </c>
      <c r="I36" s="87"/>
      <c r="J36" s="110">
        <v>0</v>
      </c>
    </row>
    <row r="37" spans="1:10" ht="39.75" customHeight="1" thickBot="1">
      <c r="A37" s="86" t="s">
        <v>80</v>
      </c>
      <c r="B37" s="7"/>
      <c r="C37" s="18" t="s">
        <v>29</v>
      </c>
      <c r="D37" s="13"/>
      <c r="E37" s="14">
        <f>H37</f>
        <v>745000</v>
      </c>
      <c r="F37" s="15"/>
      <c r="G37" s="8"/>
      <c r="H37" s="8">
        <v>745000</v>
      </c>
      <c r="I37" s="71"/>
      <c r="J37" s="112">
        <v>0</v>
      </c>
    </row>
    <row r="38" spans="1:10" ht="19.5" hidden="1" thickBot="1">
      <c r="A38" s="72"/>
      <c r="B38" s="48"/>
      <c r="C38" s="88"/>
      <c r="D38" s="50"/>
      <c r="E38" s="53"/>
      <c r="F38" s="50"/>
      <c r="G38" s="53"/>
      <c r="H38" s="53"/>
      <c r="I38" s="89"/>
      <c r="J38" s="115"/>
    </row>
    <row r="39" spans="1:10" ht="19.5" thickBot="1">
      <c r="A39" s="90" t="s">
        <v>81</v>
      </c>
      <c r="B39" s="36"/>
      <c r="C39" s="56" t="s">
        <v>30</v>
      </c>
      <c r="D39" s="91"/>
      <c r="E39" s="92">
        <f aca="true" t="shared" si="5" ref="E39:J39">SUM(E40:E46)</f>
        <v>4317770.4</v>
      </c>
      <c r="F39" s="92">
        <f t="shared" si="5"/>
        <v>0</v>
      </c>
      <c r="G39" s="92">
        <f t="shared" si="5"/>
        <v>2490000</v>
      </c>
      <c r="H39" s="92">
        <f t="shared" si="5"/>
        <v>1827770.4</v>
      </c>
      <c r="I39" s="93">
        <f t="shared" si="5"/>
        <v>0</v>
      </c>
      <c r="J39" s="119">
        <f t="shared" si="5"/>
        <v>114852.65</v>
      </c>
    </row>
    <row r="40" spans="1:10" ht="18.75">
      <c r="A40" s="41" t="s">
        <v>82</v>
      </c>
      <c r="B40" s="42"/>
      <c r="C40" s="57" t="s">
        <v>83</v>
      </c>
      <c r="D40" s="44"/>
      <c r="E40" s="45">
        <f>SUM(F40:I40)</f>
        <v>300000</v>
      </c>
      <c r="F40" s="44"/>
      <c r="G40" s="45">
        <v>300000</v>
      </c>
      <c r="H40" s="45"/>
      <c r="I40" s="94"/>
      <c r="J40" s="113">
        <v>0</v>
      </c>
    </row>
    <row r="41" spans="1:10" ht="21.75" customHeight="1">
      <c r="A41" s="6" t="s">
        <v>84</v>
      </c>
      <c r="B41" s="7"/>
      <c r="C41" s="18" t="s">
        <v>36</v>
      </c>
      <c r="D41" s="5"/>
      <c r="E41" s="8">
        <f>SUM(F41:I41)</f>
        <v>100000</v>
      </c>
      <c r="F41" s="5"/>
      <c r="G41" s="8">
        <v>100000</v>
      </c>
      <c r="H41" s="8"/>
      <c r="I41" s="61"/>
      <c r="J41" s="110">
        <v>0</v>
      </c>
    </row>
    <row r="42" spans="1:10" ht="37.5" customHeight="1">
      <c r="A42" s="6" t="s">
        <v>85</v>
      </c>
      <c r="B42" s="7"/>
      <c r="C42" s="95" t="s">
        <v>38</v>
      </c>
      <c r="D42" s="5"/>
      <c r="E42" s="8">
        <f>SUM(F42:I42)</f>
        <v>2000000</v>
      </c>
      <c r="F42" s="28"/>
      <c r="G42" s="12">
        <v>2000000</v>
      </c>
      <c r="H42" s="8"/>
      <c r="I42" s="62"/>
      <c r="J42" s="110">
        <v>0</v>
      </c>
    </row>
    <row r="43" spans="1:10" ht="18.75" customHeight="1">
      <c r="A43" s="6" t="s">
        <v>86</v>
      </c>
      <c r="B43" s="7"/>
      <c r="C43" s="18" t="s">
        <v>39</v>
      </c>
      <c r="D43" s="5"/>
      <c r="E43" s="8">
        <f>SUM(F43:I43)</f>
        <v>90000</v>
      </c>
      <c r="F43" s="5"/>
      <c r="G43" s="8">
        <v>90000</v>
      </c>
      <c r="H43" s="8"/>
      <c r="I43" s="61"/>
      <c r="J43" s="110">
        <v>0</v>
      </c>
    </row>
    <row r="44" spans="1:10" ht="37.5">
      <c r="A44" s="6" t="s">
        <v>87</v>
      </c>
      <c r="B44" s="7"/>
      <c r="C44" s="18" t="s">
        <v>88</v>
      </c>
      <c r="D44" s="13"/>
      <c r="E44" s="14">
        <f>F44+H44</f>
        <v>247770.40000000002</v>
      </c>
      <c r="F44" s="15"/>
      <c r="G44" s="8"/>
      <c r="H44" s="8">
        <f>470279.87-292509.47+70000</f>
        <v>247770.40000000002</v>
      </c>
      <c r="I44" s="71"/>
      <c r="J44" s="112">
        <v>114852.65</v>
      </c>
    </row>
    <row r="45" spans="1:10" ht="37.5">
      <c r="A45" s="6" t="s">
        <v>89</v>
      </c>
      <c r="B45" s="7"/>
      <c r="C45" s="18" t="s">
        <v>90</v>
      </c>
      <c r="D45" s="13"/>
      <c r="E45" s="14">
        <f>1200000-70000</f>
        <v>1130000</v>
      </c>
      <c r="F45" s="15"/>
      <c r="G45" s="8"/>
      <c r="H45" s="8">
        <f>1200000-70000</f>
        <v>1130000</v>
      </c>
      <c r="I45" s="71"/>
      <c r="J45" s="112">
        <v>0</v>
      </c>
    </row>
    <row r="46" spans="1:10" ht="39" customHeight="1" thickBot="1">
      <c r="A46" s="72" t="s">
        <v>91</v>
      </c>
      <c r="B46" s="48"/>
      <c r="C46" s="96" t="s">
        <v>42</v>
      </c>
      <c r="D46" s="74"/>
      <c r="E46" s="51">
        <v>450000</v>
      </c>
      <c r="F46" s="52"/>
      <c r="G46" s="53"/>
      <c r="H46" s="53">
        <v>450000</v>
      </c>
      <c r="I46" s="75"/>
      <c r="J46" s="117">
        <v>0</v>
      </c>
    </row>
    <row r="47" spans="1:10" ht="38.25" thickBot="1">
      <c r="A47" s="90" t="s">
        <v>92</v>
      </c>
      <c r="B47" s="36"/>
      <c r="C47" s="97" t="s">
        <v>93</v>
      </c>
      <c r="D47" s="91"/>
      <c r="E47" s="92">
        <f>SUM(E48:E49)</f>
        <v>100000</v>
      </c>
      <c r="F47" s="92">
        <f>SUM(F48:F48)</f>
        <v>0</v>
      </c>
      <c r="G47" s="92">
        <f>SUM(G48:G49)</f>
        <v>100000</v>
      </c>
      <c r="H47" s="92">
        <f>SUM(H48:H49)</f>
        <v>0</v>
      </c>
      <c r="I47" s="93">
        <f>SUM(I48:I48)</f>
        <v>0</v>
      </c>
      <c r="J47" s="119">
        <f>SUM(J48:J49)</f>
        <v>0</v>
      </c>
    </row>
    <row r="48" spans="1:10" ht="37.5">
      <c r="A48" s="41" t="s">
        <v>94</v>
      </c>
      <c r="B48" s="42"/>
      <c r="C48" s="98" t="s">
        <v>95</v>
      </c>
      <c r="D48" s="44"/>
      <c r="E48" s="45">
        <f>SUM(F48:G48)</f>
        <v>40000</v>
      </c>
      <c r="F48" s="44"/>
      <c r="G48" s="45">
        <v>40000</v>
      </c>
      <c r="H48" s="45"/>
      <c r="I48" s="94"/>
      <c r="J48" s="113">
        <v>0</v>
      </c>
    </row>
    <row r="49" spans="1:10" ht="19.5" thickBot="1">
      <c r="A49" s="72" t="s">
        <v>96</v>
      </c>
      <c r="B49" s="48"/>
      <c r="C49" s="96" t="s">
        <v>48</v>
      </c>
      <c r="D49" s="50"/>
      <c r="E49" s="53">
        <v>60000</v>
      </c>
      <c r="F49" s="50"/>
      <c r="G49" s="53">
        <v>60000</v>
      </c>
      <c r="H49" s="53"/>
      <c r="I49" s="89"/>
      <c r="J49" s="115">
        <v>0</v>
      </c>
    </row>
    <row r="50" spans="1:10" ht="19.5" thickBot="1">
      <c r="A50" s="99" t="s">
        <v>97</v>
      </c>
      <c r="B50" s="100"/>
      <c r="C50" s="56" t="s">
        <v>49</v>
      </c>
      <c r="D50" s="91"/>
      <c r="E50" s="92">
        <f aca="true" t="shared" si="6" ref="E50:J50">SUM(E51:E55)</f>
        <v>1278376.9100000001</v>
      </c>
      <c r="F50" s="92">
        <f t="shared" si="6"/>
        <v>0</v>
      </c>
      <c r="G50" s="92">
        <f t="shared" si="6"/>
        <v>703235.54</v>
      </c>
      <c r="H50" s="92">
        <f t="shared" si="6"/>
        <v>575141.37</v>
      </c>
      <c r="I50" s="93">
        <f t="shared" si="6"/>
        <v>0</v>
      </c>
      <c r="J50" s="119">
        <f t="shared" si="6"/>
        <v>225141.37</v>
      </c>
    </row>
    <row r="51" spans="1:10" ht="75">
      <c r="A51" s="41" t="s">
        <v>98</v>
      </c>
      <c r="B51" s="42"/>
      <c r="C51" s="57" t="s">
        <v>51</v>
      </c>
      <c r="D51" s="44"/>
      <c r="E51" s="44">
        <f>F51+G51</f>
        <v>609055.54</v>
      </c>
      <c r="F51" s="44"/>
      <c r="G51" s="45">
        <f>759055.54-150000</f>
        <v>609055.54</v>
      </c>
      <c r="H51" s="45"/>
      <c r="I51" s="94"/>
      <c r="J51" s="113">
        <v>0</v>
      </c>
    </row>
    <row r="52" spans="1:10" ht="18.75" hidden="1">
      <c r="A52" s="6"/>
      <c r="B52" s="7"/>
      <c r="C52" s="18"/>
      <c r="D52" s="5"/>
      <c r="E52" s="5"/>
      <c r="F52" s="5"/>
      <c r="G52" s="8"/>
      <c r="H52" s="8"/>
      <c r="I52" s="61"/>
      <c r="J52" s="110"/>
    </row>
    <row r="53" spans="1:10" ht="18.75">
      <c r="A53" s="6" t="s">
        <v>99</v>
      </c>
      <c r="B53" s="7"/>
      <c r="C53" s="18" t="s">
        <v>55</v>
      </c>
      <c r="D53" s="5"/>
      <c r="E53" s="5">
        <v>94180</v>
      </c>
      <c r="F53" s="5"/>
      <c r="G53" s="8">
        <f>E53</f>
        <v>94180</v>
      </c>
      <c r="H53" s="8"/>
      <c r="I53" s="61"/>
      <c r="J53" s="110">
        <v>0</v>
      </c>
    </row>
    <row r="54" spans="1:10" ht="38.25" customHeight="1">
      <c r="A54" s="6" t="s">
        <v>100</v>
      </c>
      <c r="B54" s="7"/>
      <c r="C54" s="10" t="s">
        <v>57</v>
      </c>
      <c r="D54" s="13"/>
      <c r="E54" s="14">
        <f>H54</f>
        <v>375141.37</v>
      </c>
      <c r="F54" s="14"/>
      <c r="G54" s="8"/>
      <c r="H54" s="8">
        <f>150000+225141.37+225141.37-225141.37</f>
        <v>375141.37</v>
      </c>
      <c r="I54" s="63"/>
      <c r="J54" s="111">
        <v>225141.37</v>
      </c>
    </row>
    <row r="55" spans="1:10" ht="19.5" thickBot="1">
      <c r="A55" s="72" t="s">
        <v>101</v>
      </c>
      <c r="B55" s="48"/>
      <c r="C55" s="49" t="s">
        <v>59</v>
      </c>
      <c r="D55" s="74"/>
      <c r="E55" s="51">
        <f>H55</f>
        <v>200000</v>
      </c>
      <c r="F55" s="51"/>
      <c r="G55" s="53"/>
      <c r="H55" s="53">
        <v>200000</v>
      </c>
      <c r="I55" s="101"/>
      <c r="J55" s="116">
        <v>0</v>
      </c>
    </row>
    <row r="56" spans="1:10" ht="26.25" customHeight="1" thickBot="1">
      <c r="A56" s="102"/>
      <c r="B56" s="36"/>
      <c r="C56" s="103" t="s">
        <v>62</v>
      </c>
      <c r="D56" s="104"/>
      <c r="E56" s="105">
        <f>E8+E11+E16+E28+E39+E47+E50</f>
        <v>21177415.94</v>
      </c>
      <c r="F56" s="105">
        <f>F11+F16+F28+F39+F47+F50</f>
        <v>6082636.87</v>
      </c>
      <c r="G56" s="105">
        <f>G28+G39+G47+G50</f>
        <v>4292735.54</v>
      </c>
      <c r="H56" s="105">
        <f>H8+H11+H16+H28+H39+H47+H50</f>
        <v>10802043.53</v>
      </c>
      <c r="I56" s="106">
        <f>I8+I11+I16+I28+I39+I47+I50</f>
        <v>1417363.13</v>
      </c>
      <c r="J56" s="120">
        <f>J8+J11+J16+J28+J39+J47+J50</f>
        <v>2628226</v>
      </c>
    </row>
    <row r="57" spans="1:10" ht="18.75" customHeight="1">
      <c r="A57" s="134"/>
      <c r="B57" s="107"/>
      <c r="C57" s="20"/>
      <c r="D57" s="21"/>
      <c r="E57" s="22"/>
      <c r="F57" s="22"/>
      <c r="G57" s="22"/>
      <c r="H57" s="22"/>
      <c r="I57" s="22"/>
      <c r="J57" s="22"/>
    </row>
    <row r="58" spans="1:10" ht="41.25" customHeight="1">
      <c r="A58" s="134"/>
      <c r="B58" s="19"/>
      <c r="C58" s="23"/>
      <c r="D58" s="23"/>
      <c r="E58" s="23"/>
      <c r="F58" s="23"/>
      <c r="G58" s="23"/>
      <c r="H58" s="23"/>
      <c r="I58" s="23"/>
      <c r="J58" s="23"/>
    </row>
    <row r="59" spans="1:10" ht="44.25" customHeight="1">
      <c r="A59" s="131"/>
      <c r="B59" s="131"/>
      <c r="C59" s="131"/>
      <c r="D59" s="23"/>
      <c r="E59" s="23"/>
      <c r="F59" s="23"/>
      <c r="G59" s="24"/>
      <c r="H59" s="23"/>
      <c r="I59" s="23"/>
      <c r="J59" s="24"/>
    </row>
    <row r="60" spans="1:10" ht="20.25">
      <c r="A60" s="17"/>
      <c r="B60" s="17"/>
      <c r="C60" s="130"/>
      <c r="D60" s="130"/>
      <c r="E60" s="130"/>
      <c r="F60" s="130"/>
      <c r="G60" s="130"/>
      <c r="H60" s="130"/>
      <c r="I60" s="130"/>
      <c r="J60" s="31"/>
    </row>
    <row r="61" spans="3:10" ht="3.75" customHeight="1">
      <c r="C61" s="130"/>
      <c r="D61" s="130"/>
      <c r="E61" s="130"/>
      <c r="F61" s="130"/>
      <c r="G61" s="130"/>
      <c r="H61" s="130"/>
      <c r="I61" s="130"/>
      <c r="J61" s="31"/>
    </row>
    <row r="62" spans="7:10" ht="18.75">
      <c r="G62" s="26"/>
      <c r="H62" s="17"/>
      <c r="I62" s="17"/>
      <c r="J62" s="17"/>
    </row>
    <row r="63" spans="7:10" ht="18.75">
      <c r="G63" s="26"/>
      <c r="H63" s="17"/>
      <c r="I63" s="17"/>
      <c r="J63" s="17"/>
    </row>
    <row r="64" ht="12.75">
      <c r="F64" s="27"/>
    </row>
    <row r="65" ht="12.75">
      <c r="G65" s="27"/>
    </row>
  </sheetData>
  <sheetProtection/>
  <mergeCells count="15">
    <mergeCell ref="A1:I1"/>
    <mergeCell ref="C60:I61"/>
    <mergeCell ref="A59:C59"/>
    <mergeCell ref="E3:E6"/>
    <mergeCell ref="F3:F6"/>
    <mergeCell ref="G3:I4"/>
    <mergeCell ref="G5:G6"/>
    <mergeCell ref="H5:H6"/>
    <mergeCell ref="A57:A58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dcterms:created xsi:type="dcterms:W3CDTF">1996-10-08T23:32:33Z</dcterms:created>
  <dcterms:modified xsi:type="dcterms:W3CDTF">2015-06-11T06:14:49Z</dcterms:modified>
  <cp:category/>
  <cp:version/>
  <cp:contentType/>
  <cp:contentStatus/>
</cp:coreProperties>
</file>